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mc:AlternateContent xmlns:mc="http://schemas.openxmlformats.org/markup-compatibility/2006">
    <mc:Choice Requires="x15">
      <x15ac:absPath xmlns:x15ac="http://schemas.microsoft.com/office/spreadsheetml/2010/11/ac" url="C:\Users\jmcewen\Documents\Legal - IP\"/>
    </mc:Choice>
  </mc:AlternateContent>
  <xr:revisionPtr revIDLastSave="0" documentId="13_ncr:1_{5FF96508-019C-49BD-8185-AC5D501D542F}" xr6:coauthVersionLast="31" xr6:coauthVersionMax="31" xr10:uidLastSave="{00000000-0000-0000-0000-000000000000}"/>
  <bookViews>
    <workbookView xWindow="0" yWindow="0" windowWidth="20490" windowHeight="7530" xr2:uid="{00000000-000D-0000-FFFF-FFFF00000000}"/>
  </bookViews>
  <sheets>
    <sheet name="SMARTBURNER ROI calculation" sheetId="3" r:id="rId1"/>
    <sheet name="NPV Calculation" sheetId="4" state="hidden" r:id="rId2"/>
  </sheets>
  <definedNames>
    <definedName name="_xlnm.Print_Area" localSheetId="0">'SMARTBURNER ROI calculation'!$A$1:$H$59</definedName>
  </definedNames>
  <calcPr calcId="179017" concurrentCalc="0"/>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E8" i="3" l="1"/>
  <c r="E19" i="3"/>
  <c r="E17" i="3"/>
  <c r="E10" i="3"/>
  <c r="E39" i="3"/>
  <c r="E18" i="3"/>
  <c r="E24" i="3"/>
  <c r="E25" i="3"/>
  <c r="E20" i="3"/>
  <c r="E26" i="3"/>
  <c r="E28" i="3"/>
  <c r="C3" i="4"/>
  <c r="E31" i="3"/>
  <c r="E33" i="3"/>
  <c r="C4" i="4"/>
  <c r="D3" i="4"/>
  <c r="C5" i="4"/>
  <c r="D4" i="4"/>
  <c r="C6" i="4"/>
  <c r="D5" i="4"/>
  <c r="C7" i="4"/>
  <c r="D6" i="4"/>
  <c r="C8" i="4"/>
  <c r="D7" i="4"/>
  <c r="C9" i="4"/>
  <c r="D8" i="4"/>
  <c r="C10" i="4"/>
  <c r="D9" i="4"/>
  <c r="C11" i="4"/>
  <c r="D10" i="4"/>
  <c r="C12" i="4"/>
  <c r="D11" i="4"/>
  <c r="C13" i="4"/>
  <c r="D12" i="4"/>
  <c r="C14" i="4"/>
  <c r="D13" i="4"/>
  <c r="C15" i="4"/>
  <c r="D15" i="4"/>
  <c r="D14" i="4"/>
  <c r="D17" i="4"/>
  <c r="E37" i="3"/>
  <c r="E41" i="3"/>
  <c r="E42" i="3"/>
</calcChain>
</file>

<file path=xl/sharedStrings.xml><?xml version="1.0" encoding="utf-8"?>
<sst xmlns="http://schemas.openxmlformats.org/spreadsheetml/2006/main" count="65" uniqueCount="49">
  <si>
    <t>Year</t>
  </si>
  <si>
    <t>Number of Buildings</t>
  </si>
  <si>
    <t>SMARTBURNER Savings Calculation</t>
  </si>
  <si>
    <t>Total Insurance &amp; Remediation Savings</t>
  </si>
  <si>
    <t>Net Present Value of Cash Savings</t>
  </si>
  <si>
    <t>Initial Investment</t>
  </si>
  <si>
    <t>SMARTBURNER ROI %</t>
  </si>
  <si>
    <t>SMARTBURNER Return on Investment</t>
  </si>
  <si>
    <t>NPV Calculation</t>
  </si>
  <si>
    <t>Net Present Value</t>
  </si>
  <si>
    <t>Cash Savings</t>
  </si>
  <si>
    <t>NPV</t>
  </si>
  <si>
    <t>Client Requirements</t>
  </si>
  <si>
    <t>Notes:</t>
  </si>
  <si>
    <t>Insurance &amp; Remediation Annual Savings</t>
  </si>
  <si>
    <t>Operating Cost Annual Savings</t>
  </si>
  <si>
    <t>Total Initial Investment</t>
  </si>
  <si>
    <t>(a)</t>
  </si>
  <si>
    <t>(b)</t>
  </si>
  <si>
    <t>(c)</t>
  </si>
  <si>
    <t>(d)</t>
  </si>
  <si>
    <t>RETURN ON INVESTMENT (ROI)</t>
  </si>
  <si>
    <t>Number of Electric Stove Units/Building</t>
  </si>
  <si>
    <t xml:space="preserve">(d) Per the National Association of Home Builder (NAHB)/Bank of America Home Equity Study of Life Expectancy of Home Components (Feb 2007).  </t>
  </si>
  <si>
    <t xml:space="preserve">All figures provided above are estimates and for general information purposes only.  </t>
  </si>
  <si>
    <t>Total SMARTBURNERS Required</t>
  </si>
  <si>
    <r>
      <t xml:space="preserve">Cost per SMARTBURNER Unit </t>
    </r>
    <r>
      <rPr>
        <i/>
        <sz val="8"/>
        <color theme="1"/>
        <rFont val="Calibri"/>
        <family val="2"/>
        <scheme val="minor"/>
      </rPr>
      <t>(MSRP)</t>
    </r>
  </si>
  <si>
    <t>Restoration Costs</t>
  </si>
  <si>
    <t>Relocation &amp; Lost Rent</t>
  </si>
  <si>
    <t>Energy Reduction Savings</t>
  </si>
  <si>
    <t xml:space="preserve">Replacement Parts/Maintenance Savings </t>
  </si>
  <si>
    <t>Total Operating Cost Savings</t>
  </si>
  <si>
    <t>Total Annual Savings</t>
  </si>
  <si>
    <t>PAYBACK PERIOD for Initial Investment (years)</t>
  </si>
  <si>
    <t>Cumulative Lifetime Savings</t>
  </si>
  <si>
    <t>Discount Rate</t>
  </si>
  <si>
    <t>(b) Calculated per OnSpex Cooking Performance Comparison study (February 12, 2010)</t>
  </si>
  <si>
    <t>(c) Assumes average replacement cost for drip pans, coils, etc.</t>
  </si>
  <si>
    <t>(a) Information based on market data provided by clients</t>
  </si>
  <si>
    <t>Input</t>
  </si>
  <si>
    <t>Insurance Savings</t>
  </si>
  <si>
    <t xml:space="preserve">     </t>
  </si>
  <si>
    <t>Annual Energy savings per unit:</t>
  </si>
  <si>
    <t>Annual R&amp;M savings per unit:</t>
  </si>
  <si>
    <t>Electric Stove lifespan (approx.):</t>
  </si>
  <si>
    <t>13 years</t>
  </si>
  <si>
    <t>`</t>
  </si>
  <si>
    <t>ROI Calculator</t>
  </si>
  <si>
    <r>
      <rPr>
        <b/>
        <i/>
        <sz val="8"/>
        <color theme="1"/>
        <rFont val="Calibri"/>
        <family val="2"/>
        <scheme val="minor"/>
      </rPr>
      <t>Disclaimer</t>
    </r>
    <r>
      <rPr>
        <i/>
        <sz val="8"/>
        <color theme="1"/>
        <rFont val="Calibri"/>
        <family val="2"/>
        <scheme val="minor"/>
      </rPr>
      <t>: The results provided by this calculator are intended for illustrative and general information purposes only. The calculation generated is based on the accuracy and completeness of the data you have entered. Your actual results may differ depending on factors and assumptions that may not be captured in this calculator and you assume all risks associated with using this calculator. In providing the calculator, we have used data provided by third party data providers as outlined above. The data may contain errors introduced by the third party data providers without our knowledge. In addition, this data can change from time to time without notice to us. We cannot guarantee that the data employed in the calculator is complete, error free or the most recent data.  While we believe that we have taken reasonable steps to ensure the accuracy of the data and its presentation, we do not accept responsibility for any analysis you conduct or any decision you make in connection with the use of the calculator.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</si>
</sst>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43" formatCode="_(* #,##0.00_);_(* \(#,##0.00\);_(* &quot;-&quot;??_);_(@_)"/>
    <numFmt numFmtId="164" formatCode="_(* #,##0_);_(* \(#,##0\);_(* &quot;-&quot;??_);_(@_)"/>
  </numFmts>
  <fonts count="16" x14ac:knownFonts="1">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b/>
      <sz val="14"/>
      <color theme="1"/>
      <name val="Calibri"/>
      <family val="2"/>
      <scheme val="minor"/>
    </font>
    <font>
      <i/>
      <sz val="11"/>
      <color theme="1"/>
      <name val="Calibri"/>
      <family val="2"/>
      <scheme val="minor"/>
    </font>
    <font>
      <b/>
      <i/>
      <sz val="12"/>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i/>
      <sz val="9"/>
      <color theme="1"/>
      <name val="Calibri"/>
      <family val="2"/>
      <scheme val="minor"/>
    </font>
    <font>
      <i/>
      <sz val="8"/>
      <color theme="1"/>
      <name val="Calibri"/>
      <family val="2"/>
      <scheme val="minor"/>
    </font>
    <font>
      <b/>
      <sz val="20"/>
      <color theme="1"/>
      <name val="Calibri"/>
      <family val="2"/>
      <scheme val="minor"/>
    </font>
    <font>
      <sz val="11"/>
      <color rgb="FFC00000"/>
      <name val="Calibri"/>
      <family val="2"/>
      <scheme val="minor"/>
    </font>
    <font>
      <sz val="11"/>
      <name val="Calibri"/>
      <family val="2"/>
      <scheme val="minor"/>
    </font>
    <font>
      <b/>
      <i/>
      <sz val="8"/>
      <color theme="1"/>
      <name val="Calibri"/>
      <family val="2"/>
      <scheme val="minor"/>
    </font>
  </fonts>
  <fills count="3">
    <fill>
      <patternFill patternType="none"/>
    </fill>
    <fill>
      <patternFill patternType="gray125"/>
    </fill>
    <fill>
      <patternFill patternType="solid">
        <fgColor theme="0"/>
        <bgColor indexed="64"/>
      </patternFill>
    </fill>
  </fills>
  <borders count="10">
    <border>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49">
    <xf numFmtId="0" fontId="0" fillId="0" borderId="0" xfId="0"/>
    <xf numFmtId="44" fontId="0" fillId="0" borderId="0" xfId="2" applyFont="1"/>
    <xf numFmtId="44" fontId="0" fillId="0" borderId="4" xfId="2" applyFont="1" applyBorder="1"/>
    <xf numFmtId="44" fontId="0" fillId="0" borderId="0" xfId="0" applyNumberFormat="1"/>
    <xf numFmtId="0" fontId="0" fillId="0" borderId="0" xfId="0" applyAlignment="1">
      <alignment horizontal="center"/>
    </xf>
    <xf numFmtId="0" fontId="0" fillId="0" borderId="0" xfId="0" applyBorder="1"/>
    <xf numFmtId="44" fontId="0" fillId="2" borderId="0" xfId="2" applyFont="1" applyFill="1" applyBorder="1" applyProtection="1"/>
    <xf numFmtId="44" fontId="0" fillId="0" borderId="0" xfId="2" applyFont="1" applyBorder="1"/>
    <xf numFmtId="44" fontId="5" fillId="2" borderId="0" xfId="2" applyFont="1" applyFill="1" applyBorder="1" applyProtection="1"/>
    <xf numFmtId="0" fontId="0" fillId="2" borderId="0" xfId="0" applyFill="1" applyBorder="1" applyProtection="1"/>
    <xf numFmtId="44" fontId="0" fillId="2" borderId="1" xfId="2" applyFont="1" applyFill="1" applyBorder="1" applyProtection="1"/>
    <xf numFmtId="8" fontId="7" fillId="2" borderId="1" xfId="2" applyNumberFormat="1" applyFont="1" applyFill="1" applyBorder="1" applyAlignment="1" applyProtection="1">
      <alignment horizontal="left"/>
    </xf>
    <xf numFmtId="44" fontId="3" fillId="2" borderId="0" xfId="2" applyFont="1" applyFill="1" applyBorder="1" applyProtection="1"/>
    <xf numFmtId="43" fontId="0" fillId="2" borderId="0" xfId="1" applyFont="1" applyFill="1" applyBorder="1" applyProtection="1"/>
    <xf numFmtId="0" fontId="7" fillId="2" borderId="0" xfId="0" applyFont="1" applyFill="1" applyBorder="1" applyAlignment="1" applyProtection="1">
      <alignment horizontal="left" indent="2"/>
    </xf>
    <xf numFmtId="0" fontId="0" fillId="0" borderId="0" xfId="0" applyBorder="1" applyProtection="1"/>
    <xf numFmtId="9" fontId="0" fillId="2" borderId="0" xfId="3" applyFont="1" applyFill="1" applyBorder="1" applyProtection="1"/>
    <xf numFmtId="44" fontId="0" fillId="2" borderId="0" xfId="2" applyNumberFormat="1" applyFont="1" applyFill="1" applyBorder="1" applyProtection="1"/>
    <xf numFmtId="9" fontId="6" fillId="2" borderId="0" xfId="3" applyFont="1" applyFill="1" applyBorder="1" applyProtection="1"/>
    <xf numFmtId="0" fontId="9" fillId="2" borderId="0" xfId="0" applyFont="1" applyFill="1" applyBorder="1" applyAlignment="1" applyProtection="1">
      <alignment horizontal="center"/>
    </xf>
    <xf numFmtId="0" fontId="5" fillId="2" borderId="0" xfId="0" applyFont="1" applyFill="1" applyBorder="1" applyProtection="1"/>
    <xf numFmtId="0" fontId="2" fillId="2" borderId="0" xfId="0" applyFont="1" applyFill="1" applyBorder="1" applyProtection="1"/>
    <xf numFmtId="0" fontId="3" fillId="2" borderId="0" xfId="0" applyFont="1" applyFill="1" applyBorder="1" applyProtection="1"/>
    <xf numFmtId="0" fontId="9" fillId="2" borderId="0" xfId="0" applyFont="1" applyFill="1" applyBorder="1" applyProtection="1"/>
    <xf numFmtId="0" fontId="7" fillId="2" borderId="0" xfId="0" applyFont="1" applyFill="1" applyBorder="1" applyProtection="1"/>
    <xf numFmtId="0" fontId="9" fillId="2" borderId="0" xfId="0" applyFont="1" applyFill="1" applyBorder="1" applyAlignment="1" applyProtection="1">
      <alignment horizontal="left"/>
    </xf>
    <xf numFmtId="0" fontId="10" fillId="2" borderId="0" xfId="0" applyFont="1" applyFill="1" applyBorder="1" applyProtection="1"/>
    <xf numFmtId="44" fontId="9" fillId="2" borderId="0" xfId="2" applyFont="1" applyFill="1" applyBorder="1" applyProtection="1"/>
    <xf numFmtId="44" fontId="7" fillId="2" borderId="0" xfId="2" applyFont="1" applyFill="1" applyBorder="1" applyProtection="1"/>
    <xf numFmtId="0" fontId="0" fillId="2" borderId="8" xfId="0" applyFill="1" applyBorder="1" applyProtection="1"/>
    <xf numFmtId="0" fontId="4" fillId="2" borderId="0" xfId="0" applyFont="1" applyFill="1" applyBorder="1" applyProtection="1"/>
    <xf numFmtId="0" fontId="4" fillId="2" borderId="8" xfId="0" applyFont="1" applyFill="1" applyBorder="1" applyProtection="1"/>
    <xf numFmtId="0" fontId="8" fillId="2" borderId="0" xfId="0" applyFont="1" applyFill="1" applyBorder="1" applyProtection="1"/>
    <xf numFmtId="0" fontId="0" fillId="2" borderId="9" xfId="0" applyFill="1" applyBorder="1" applyProtection="1"/>
    <xf numFmtId="0" fontId="0" fillId="2" borderId="2" xfId="0" applyFill="1" applyBorder="1" applyProtection="1"/>
    <xf numFmtId="44" fontId="0" fillId="2" borderId="2" xfId="2" applyFont="1" applyFill="1" applyBorder="1" applyProtection="1"/>
    <xf numFmtId="44" fontId="0" fillId="2" borderId="3" xfId="2" applyFont="1" applyFill="1" applyBorder="1" applyProtection="1"/>
    <xf numFmtId="164" fontId="0" fillId="2" borderId="0" xfId="1" applyNumberFormat="1" applyFont="1" applyFill="1" applyBorder="1" applyProtection="1"/>
    <xf numFmtId="164" fontId="13" fillId="2" borderId="0" xfId="1" applyNumberFormat="1" applyFont="1" applyFill="1" applyBorder="1" applyProtection="1">
      <protection locked="0"/>
    </xf>
    <xf numFmtId="44" fontId="13" fillId="2" borderId="0" xfId="2" applyFont="1" applyFill="1" applyBorder="1" applyProtection="1">
      <protection locked="0"/>
    </xf>
    <xf numFmtId="44" fontId="14" fillId="2" borderId="0" xfId="2" applyFont="1" applyFill="1" applyBorder="1" applyProtection="1"/>
    <xf numFmtId="0" fontId="11" fillId="2" borderId="0" xfId="0" applyFont="1" applyFill="1" applyBorder="1" applyAlignment="1" applyProtection="1">
      <alignment wrapText="1"/>
    </xf>
    <xf numFmtId="44" fontId="6" fillId="2" borderId="0" xfId="2" applyNumberFormat="1" applyFont="1" applyFill="1" applyBorder="1" applyProtection="1"/>
    <xf numFmtId="0" fontId="12" fillId="2" borderId="5" xfId="0" applyFont="1" applyFill="1" applyBorder="1" applyAlignment="1" applyProtection="1">
      <alignment vertical="center"/>
    </xf>
    <xf numFmtId="0" fontId="12" fillId="2" borderId="6" xfId="0" applyFont="1" applyFill="1" applyBorder="1" applyAlignment="1" applyProtection="1">
      <alignment vertical="center"/>
    </xf>
    <xf numFmtId="0" fontId="12" fillId="2" borderId="7" xfId="0" applyFont="1" applyFill="1" applyBorder="1" applyAlignment="1" applyProtection="1">
      <alignment vertical="center"/>
    </xf>
    <xf numFmtId="0" fontId="12" fillId="0" borderId="8" xfId="0" applyFont="1" applyBorder="1" applyAlignment="1" applyProtection="1">
      <alignment horizontal="center" vertical="center"/>
    </xf>
    <xf numFmtId="0" fontId="12" fillId="0" borderId="0" xfId="0" applyFont="1" applyBorder="1" applyAlignment="1" applyProtection="1">
      <alignment horizontal="center" vertical="center"/>
    </xf>
    <xf numFmtId="0" fontId="12" fillId="0" borderId="1" xfId="0" applyFont="1" applyBorder="1" applyAlignment="1" applyProtection="1">
      <alignment horizontal="center" vertical="center"/>
    </xf>
  </cellXfs>
  <cellStyles count="4">
    <cellStyle name="Comma" xfId="1" builtinId="3"/>
    <cellStyle name="Currency" xfId="2"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1593657</xdr:colOff>
      <xdr:row>0</xdr:row>
      <xdr:rowOff>168081</xdr:rowOff>
    </xdr:from>
    <xdr:to>
      <xdr:col>5</xdr:col>
      <xdr:colOff>459858</xdr:colOff>
      <xdr:row>0</xdr:row>
      <xdr:rowOff>613182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18300" y="168081"/>
          <a:ext cx="2958063" cy="445101"/>
        </a:xfrm>
        <a:prstGeom prst="rect">
          <a:avLst/>
        </a:prstGeom>
      </xdr:spPr>
    </xdr:pic>
    <xdr:clientData/>
  </xdr:twoCellAnchor>
  <xdr:twoCellAnchor editAs="oneCell">
    <xdr:from>
      <xdr:col>2</xdr:col>
      <xdr:colOff>963848</xdr:colOff>
      <xdr:row>51</xdr:row>
      <xdr:rowOff>106473</xdr:rowOff>
    </xdr:from>
    <xdr:to>
      <xdr:col>6</xdr:col>
      <xdr:colOff>138015</xdr:colOff>
      <xdr:row>55</xdr:row>
      <xdr:rowOff>123825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3048" y="10383948"/>
          <a:ext cx="3874852" cy="77935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59"/>
  <sheetViews>
    <sheetView tabSelected="1" zoomScale="98" zoomScaleNormal="98" workbookViewId="0">
      <selection activeCell="I14" sqref="I14"/>
    </sheetView>
  </sheetViews>
  <sheetFormatPr defaultColWidth="9.140625" defaultRowHeight="15" x14ac:dyDescent="0.25"/>
  <cols>
    <col min="1" max="2" width="9.140625" style="5"/>
    <col min="3" max="3" width="37.140625" style="5" customWidth="1"/>
    <col min="4" max="4" width="7.28515625" style="5" customWidth="1"/>
    <col min="5" max="5" width="16.85546875" style="7" customWidth="1"/>
    <col min="6" max="6" width="9.140625" style="5"/>
    <col min="7" max="7" width="28.42578125" style="5" customWidth="1"/>
    <col min="8" max="8" width="11.7109375" style="7" customWidth="1"/>
    <col min="9" max="16384" width="9.140625" style="5"/>
  </cols>
  <sheetData>
    <row r="1" spans="1:10" ht="61.5" customHeight="1" x14ac:dyDescent="0.25">
      <c r="A1" s="43"/>
      <c r="B1" s="44"/>
      <c r="C1" s="44"/>
      <c r="D1" s="44"/>
      <c r="E1" s="44"/>
      <c r="F1" s="44"/>
      <c r="G1" s="44"/>
      <c r="H1" s="45"/>
    </row>
    <row r="2" spans="1:10" ht="26.25" x14ac:dyDescent="0.25">
      <c r="A2" s="46" t="s">
        <v>47</v>
      </c>
      <c r="B2" s="47"/>
      <c r="C2" s="47"/>
      <c r="D2" s="47"/>
      <c r="E2" s="47"/>
      <c r="F2" s="47"/>
      <c r="G2" s="47"/>
      <c r="H2" s="48"/>
    </row>
    <row r="3" spans="1:10" hidden="1" x14ac:dyDescent="0.25">
      <c r="A3" s="29"/>
      <c r="B3" s="9"/>
      <c r="C3" s="9"/>
      <c r="D3" s="9"/>
      <c r="E3" s="6"/>
      <c r="F3" s="9"/>
      <c r="G3" s="9"/>
      <c r="H3" s="10"/>
    </row>
    <row r="4" spans="1:10" ht="18.75" x14ac:dyDescent="0.3">
      <c r="A4" s="29"/>
      <c r="B4" s="30" t="s">
        <v>12</v>
      </c>
      <c r="C4" s="9"/>
      <c r="D4" s="9"/>
      <c r="E4" s="6"/>
      <c r="F4" s="9"/>
      <c r="G4" s="9"/>
      <c r="H4" s="10"/>
    </row>
    <row r="5" spans="1:10" ht="18.75" x14ac:dyDescent="0.3">
      <c r="A5" s="31"/>
      <c r="B5" s="9"/>
      <c r="C5" s="9"/>
      <c r="D5" s="9"/>
      <c r="E5" s="6"/>
      <c r="F5" s="9"/>
      <c r="G5" s="9"/>
      <c r="H5" s="10"/>
    </row>
    <row r="6" spans="1:10" x14ac:dyDescent="0.25">
      <c r="A6" s="29"/>
      <c r="B6" s="9"/>
      <c r="C6" s="9" t="s">
        <v>1</v>
      </c>
      <c r="D6" s="19"/>
      <c r="E6" s="38">
        <v>30</v>
      </c>
      <c r="F6" s="20" t="s">
        <v>39</v>
      </c>
      <c r="G6" s="9"/>
      <c r="H6" s="10"/>
    </row>
    <row r="7" spans="1:10" x14ac:dyDescent="0.25">
      <c r="A7" s="29"/>
      <c r="B7" s="9"/>
      <c r="C7" s="9" t="s">
        <v>22</v>
      </c>
      <c r="D7" s="19"/>
      <c r="E7" s="38">
        <v>6</v>
      </c>
      <c r="F7" s="20" t="s">
        <v>39</v>
      </c>
      <c r="G7" s="9"/>
      <c r="H7" s="10"/>
      <c r="J7" s="15"/>
    </row>
    <row r="8" spans="1:10" x14ac:dyDescent="0.25">
      <c r="A8" s="29"/>
      <c r="B8" s="9"/>
      <c r="C8" s="9" t="s">
        <v>25</v>
      </c>
      <c r="D8" s="9"/>
      <c r="E8" s="37">
        <f>E6*E7</f>
        <v>180</v>
      </c>
      <c r="F8" s="20"/>
      <c r="G8" s="9"/>
      <c r="H8" s="10"/>
    </row>
    <row r="9" spans="1:10" x14ac:dyDescent="0.25">
      <c r="A9" s="29"/>
      <c r="B9" s="9"/>
      <c r="C9" s="9" t="s">
        <v>26</v>
      </c>
      <c r="D9" s="9"/>
      <c r="E9" s="39">
        <v>199.99</v>
      </c>
      <c r="F9" s="20" t="s">
        <v>39</v>
      </c>
      <c r="G9" s="9"/>
      <c r="H9" s="10"/>
    </row>
    <row r="10" spans="1:10" x14ac:dyDescent="0.25">
      <c r="A10" s="29"/>
      <c r="B10" s="9"/>
      <c r="C10" s="20" t="s">
        <v>16</v>
      </c>
      <c r="D10" s="20"/>
      <c r="E10" s="12">
        <f>E8*E9</f>
        <v>35998.200000000004</v>
      </c>
      <c r="F10" s="9"/>
      <c r="G10" s="9"/>
      <c r="H10" s="10"/>
    </row>
    <row r="11" spans="1:10" x14ac:dyDescent="0.25">
      <c r="A11" s="29"/>
      <c r="B11" s="9"/>
      <c r="C11" s="9"/>
      <c r="D11" s="9"/>
      <c r="E11" s="6"/>
      <c r="F11" s="9"/>
      <c r="G11" s="9"/>
      <c r="H11" s="10"/>
    </row>
    <row r="12" spans="1:10" x14ac:dyDescent="0.25">
      <c r="A12" s="29"/>
      <c r="B12" s="9"/>
      <c r="C12" s="9"/>
      <c r="D12" s="9"/>
      <c r="E12" s="6"/>
      <c r="F12" s="9"/>
      <c r="G12" s="9"/>
      <c r="H12" s="10"/>
    </row>
    <row r="13" spans="1:10" ht="18.75" x14ac:dyDescent="0.3">
      <c r="A13" s="29"/>
      <c r="B13" s="30" t="s">
        <v>2</v>
      </c>
      <c r="C13" s="9"/>
      <c r="D13" s="9"/>
      <c r="E13" s="6"/>
      <c r="F13" s="9"/>
      <c r="G13" s="9"/>
      <c r="H13" s="10"/>
    </row>
    <row r="14" spans="1:10" x14ac:dyDescent="0.25">
      <c r="A14" s="29"/>
      <c r="B14" s="9"/>
      <c r="C14" s="9"/>
      <c r="D14" s="9"/>
      <c r="E14" s="6"/>
      <c r="F14" s="9"/>
      <c r="G14" s="9"/>
      <c r="H14" s="10"/>
    </row>
    <row r="15" spans="1:10" x14ac:dyDescent="0.25">
      <c r="A15" s="29"/>
      <c r="B15" s="9"/>
      <c r="C15" s="21" t="s">
        <v>14</v>
      </c>
      <c r="D15" s="15"/>
      <c r="E15" s="6"/>
      <c r="F15" s="9"/>
      <c r="G15" s="9"/>
      <c r="H15" s="10"/>
    </row>
    <row r="16" spans="1:10" x14ac:dyDescent="0.25">
      <c r="A16" s="29"/>
      <c r="B16" s="9"/>
      <c r="C16" s="9"/>
      <c r="D16" s="9"/>
      <c r="E16" s="6"/>
      <c r="F16" s="9"/>
      <c r="G16" s="9"/>
      <c r="H16" s="10"/>
    </row>
    <row r="17" spans="1:8" x14ac:dyDescent="0.25">
      <c r="A17" s="29"/>
      <c r="B17" s="9"/>
      <c r="C17" s="9" t="s">
        <v>27</v>
      </c>
      <c r="D17" s="19" t="s">
        <v>17</v>
      </c>
      <c r="E17" s="40">
        <f>5000/180*E8</f>
        <v>5000</v>
      </c>
      <c r="F17" s="9"/>
      <c r="G17" s="9"/>
      <c r="H17" s="10"/>
    </row>
    <row r="18" spans="1:8" x14ac:dyDescent="0.25">
      <c r="A18" s="29"/>
      <c r="B18" s="9"/>
      <c r="C18" s="9" t="s">
        <v>28</v>
      </c>
      <c r="D18" s="19" t="s">
        <v>17</v>
      </c>
      <c r="E18" s="40">
        <f>800/180*E8</f>
        <v>800</v>
      </c>
      <c r="F18" s="9"/>
      <c r="G18" s="9"/>
      <c r="H18" s="10"/>
    </row>
    <row r="19" spans="1:8" x14ac:dyDescent="0.25">
      <c r="A19" s="29"/>
      <c r="B19" s="9"/>
      <c r="C19" s="9" t="s">
        <v>40</v>
      </c>
      <c r="D19" s="19" t="s">
        <v>17</v>
      </c>
      <c r="E19" s="40">
        <f>2205/180*E8</f>
        <v>2205</v>
      </c>
      <c r="F19" s="9"/>
      <c r="G19" s="9"/>
      <c r="H19" s="10"/>
    </row>
    <row r="20" spans="1:8" x14ac:dyDescent="0.25">
      <c r="A20" s="29"/>
      <c r="B20" s="9"/>
      <c r="C20" s="20" t="s">
        <v>3</v>
      </c>
      <c r="D20" s="20"/>
      <c r="E20" s="8">
        <f>SUM(E17:E19)</f>
        <v>8005</v>
      </c>
      <c r="F20" s="9"/>
      <c r="G20" s="9"/>
      <c r="H20" s="10"/>
    </row>
    <row r="21" spans="1:8" x14ac:dyDescent="0.25">
      <c r="A21" s="29"/>
      <c r="B21" s="9"/>
      <c r="C21" s="9"/>
      <c r="D21" s="9"/>
      <c r="E21" s="6"/>
      <c r="F21" s="9"/>
      <c r="G21" s="9"/>
      <c r="H21" s="10"/>
    </row>
    <row r="22" spans="1:8" x14ac:dyDescent="0.25">
      <c r="A22" s="29"/>
      <c r="B22" s="9"/>
      <c r="C22" s="21" t="s">
        <v>15</v>
      </c>
      <c r="D22" s="9"/>
      <c r="E22" s="6"/>
      <c r="F22" s="9"/>
      <c r="G22" s="9"/>
      <c r="H22" s="10"/>
    </row>
    <row r="23" spans="1:8" x14ac:dyDescent="0.25">
      <c r="A23" s="29"/>
      <c r="B23" s="9"/>
      <c r="C23" s="9"/>
      <c r="D23" s="9"/>
      <c r="E23" s="6"/>
      <c r="F23" s="9"/>
      <c r="G23" s="9"/>
      <c r="H23" s="10"/>
    </row>
    <row r="24" spans="1:8" x14ac:dyDescent="0.25">
      <c r="A24" s="29"/>
      <c r="B24" s="9"/>
      <c r="C24" s="9" t="s">
        <v>29</v>
      </c>
      <c r="D24" s="19" t="s">
        <v>18</v>
      </c>
      <c r="E24" s="6">
        <f>E8*H24</f>
        <v>3600</v>
      </c>
      <c r="F24" s="24"/>
      <c r="G24" s="24" t="s">
        <v>42</v>
      </c>
      <c r="H24" s="11">
        <v>20</v>
      </c>
    </row>
    <row r="25" spans="1:8" x14ac:dyDescent="0.25">
      <c r="A25" s="29"/>
      <c r="B25" s="9"/>
      <c r="C25" s="9" t="s">
        <v>30</v>
      </c>
      <c r="D25" s="19" t="s">
        <v>19</v>
      </c>
      <c r="E25" s="6">
        <f>E8*H25</f>
        <v>2104.1999999999998</v>
      </c>
      <c r="F25" s="24"/>
      <c r="G25" s="24" t="s">
        <v>43</v>
      </c>
      <c r="H25" s="11">
        <v>11.69</v>
      </c>
    </row>
    <row r="26" spans="1:8" x14ac:dyDescent="0.25">
      <c r="A26" s="29"/>
      <c r="B26" s="9"/>
      <c r="C26" s="20" t="s">
        <v>31</v>
      </c>
      <c r="D26" s="20"/>
      <c r="E26" s="8">
        <f>SUM(E24:E25)</f>
        <v>5704.2</v>
      </c>
      <c r="F26" s="9"/>
      <c r="G26" s="9"/>
      <c r="H26" s="10"/>
    </row>
    <row r="27" spans="1:8" x14ac:dyDescent="0.25">
      <c r="A27" s="29"/>
      <c r="B27" s="9"/>
      <c r="C27" s="9"/>
      <c r="D27" s="9"/>
      <c r="E27" s="6"/>
      <c r="F27" s="9"/>
      <c r="G27" s="9"/>
      <c r="H27" s="10"/>
    </row>
    <row r="28" spans="1:8" x14ac:dyDescent="0.25">
      <c r="A28" s="29"/>
      <c r="B28" s="9"/>
      <c r="C28" s="20" t="s">
        <v>32</v>
      </c>
      <c r="D28" s="20"/>
      <c r="E28" s="12">
        <f>E26+E20</f>
        <v>13709.2</v>
      </c>
      <c r="F28" s="9"/>
      <c r="G28" s="9"/>
      <c r="H28" s="10"/>
    </row>
    <row r="29" spans="1:8" x14ac:dyDescent="0.25">
      <c r="A29" s="29"/>
      <c r="B29" s="9"/>
      <c r="C29" s="9"/>
      <c r="D29" s="9"/>
      <c r="E29" s="6"/>
      <c r="F29" s="9"/>
      <c r="G29" s="9"/>
      <c r="H29" s="10"/>
    </row>
    <row r="30" spans="1:8" x14ac:dyDescent="0.25">
      <c r="A30" s="29"/>
      <c r="B30" s="9"/>
      <c r="C30" s="9"/>
      <c r="D30" s="9"/>
      <c r="E30" s="6"/>
      <c r="F30" s="9"/>
      <c r="G30" s="9"/>
      <c r="H30" s="10"/>
    </row>
    <row r="31" spans="1:8" x14ac:dyDescent="0.25">
      <c r="A31" s="29"/>
      <c r="B31" s="9"/>
      <c r="C31" s="22" t="s">
        <v>33</v>
      </c>
      <c r="D31" s="9"/>
      <c r="E31" s="13">
        <f>E10/E28</f>
        <v>2.6258424999270567</v>
      </c>
      <c r="F31" s="9"/>
      <c r="G31" s="9"/>
      <c r="H31" s="10"/>
    </row>
    <row r="32" spans="1:8" x14ac:dyDescent="0.25">
      <c r="A32" s="29"/>
      <c r="B32" s="9"/>
      <c r="C32" s="9"/>
      <c r="D32" s="9"/>
      <c r="E32" s="6"/>
      <c r="F32" s="9" t="s">
        <v>41</v>
      </c>
      <c r="G32" s="9"/>
      <c r="H32" s="10"/>
    </row>
    <row r="33" spans="1:8" x14ac:dyDescent="0.25">
      <c r="A33" s="29"/>
      <c r="B33" s="9"/>
      <c r="C33" s="9" t="s">
        <v>34</v>
      </c>
      <c r="D33" s="19" t="s">
        <v>20</v>
      </c>
      <c r="E33" s="6">
        <f>E28*13</f>
        <v>178219.6</v>
      </c>
      <c r="F33" s="14"/>
      <c r="G33" s="24" t="s">
        <v>44</v>
      </c>
      <c r="H33" s="11" t="s">
        <v>45</v>
      </c>
    </row>
    <row r="34" spans="1:8" x14ac:dyDescent="0.25">
      <c r="A34" s="29"/>
      <c r="B34" s="9"/>
      <c r="C34" s="9"/>
      <c r="D34" s="9"/>
      <c r="E34" s="6"/>
      <c r="F34" s="9"/>
      <c r="G34" s="9"/>
      <c r="H34" s="10"/>
    </row>
    <row r="35" spans="1:8" x14ac:dyDescent="0.25">
      <c r="A35" s="29"/>
      <c r="B35" s="9"/>
      <c r="C35" s="22" t="s">
        <v>21</v>
      </c>
      <c r="D35" s="9"/>
      <c r="E35" s="6"/>
      <c r="F35" s="16"/>
      <c r="G35" s="9"/>
      <c r="H35" s="10"/>
    </row>
    <row r="36" spans="1:8" x14ac:dyDescent="0.25">
      <c r="A36" s="29"/>
      <c r="B36" s="9"/>
      <c r="C36" s="9"/>
      <c r="D36" s="9"/>
      <c r="E36" s="6"/>
      <c r="F36" s="9"/>
      <c r="G36" s="9" t="s">
        <v>46</v>
      </c>
      <c r="H36" s="10"/>
    </row>
    <row r="37" spans="1:8" x14ac:dyDescent="0.25">
      <c r="A37" s="29"/>
      <c r="B37" s="9"/>
      <c r="C37" s="9" t="s">
        <v>4</v>
      </c>
      <c r="D37" s="9"/>
      <c r="E37" s="17">
        <f>'NPV Calculation'!D17</f>
        <v>108354.44513854598</v>
      </c>
      <c r="F37" s="9"/>
      <c r="G37" s="9"/>
      <c r="H37" s="10"/>
    </row>
    <row r="38" spans="1:8" x14ac:dyDescent="0.25">
      <c r="A38" s="29"/>
      <c r="B38" s="9"/>
      <c r="C38" s="9" t="s">
        <v>35</v>
      </c>
      <c r="D38" s="9"/>
      <c r="E38" s="16">
        <v>0.08</v>
      </c>
      <c r="F38" s="9"/>
      <c r="G38" s="9"/>
      <c r="H38" s="10"/>
    </row>
    <row r="39" spans="1:8" x14ac:dyDescent="0.25">
      <c r="A39" s="29"/>
      <c r="B39" s="9"/>
      <c r="C39" s="9" t="s">
        <v>5</v>
      </c>
      <c r="D39" s="9"/>
      <c r="E39" s="6">
        <f>E10</f>
        <v>35998.200000000004</v>
      </c>
      <c r="F39" s="9"/>
      <c r="G39" s="9"/>
      <c r="H39" s="10"/>
    </row>
    <row r="40" spans="1:8" x14ac:dyDescent="0.25">
      <c r="A40" s="29"/>
      <c r="B40" s="9"/>
      <c r="C40" s="9"/>
      <c r="D40" s="9"/>
      <c r="E40" s="6"/>
      <c r="F40" s="9"/>
      <c r="G40" s="9"/>
      <c r="H40" s="10"/>
    </row>
    <row r="41" spans="1:8" ht="15.75" x14ac:dyDescent="0.25">
      <c r="A41" s="29"/>
      <c r="B41" s="9"/>
      <c r="C41" s="22" t="s">
        <v>7</v>
      </c>
      <c r="D41" s="9"/>
      <c r="E41" s="42">
        <f>E37-E39</f>
        <v>72356.245138545986</v>
      </c>
      <c r="F41" s="9"/>
      <c r="G41" s="9"/>
      <c r="H41" s="10"/>
    </row>
    <row r="42" spans="1:8" ht="15.75" x14ac:dyDescent="0.25">
      <c r="A42" s="29"/>
      <c r="B42" s="9"/>
      <c r="C42" s="22" t="s">
        <v>6</v>
      </c>
      <c r="D42" s="9"/>
      <c r="E42" s="18">
        <f>E37/E39</f>
        <v>3.0099961981028489</v>
      </c>
      <c r="F42" s="9"/>
      <c r="G42" s="9"/>
      <c r="H42" s="10"/>
    </row>
    <row r="43" spans="1:8" x14ac:dyDescent="0.25">
      <c r="A43" s="29"/>
      <c r="B43" s="9"/>
      <c r="C43" s="9"/>
      <c r="D43" s="9"/>
      <c r="E43" s="6"/>
      <c r="F43" s="9"/>
      <c r="G43" s="9"/>
      <c r="H43" s="10"/>
    </row>
    <row r="44" spans="1:8" x14ac:dyDescent="0.25">
      <c r="A44" s="29"/>
      <c r="B44" s="23"/>
      <c r="C44" s="23"/>
      <c r="D44" s="23"/>
      <c r="E44" s="27"/>
      <c r="F44" s="23"/>
      <c r="G44" s="23"/>
      <c r="H44" s="10"/>
    </row>
    <row r="45" spans="1:8" x14ac:dyDescent="0.25">
      <c r="A45" s="29"/>
      <c r="B45" s="32" t="s">
        <v>13</v>
      </c>
      <c r="C45" s="23" t="s">
        <v>38</v>
      </c>
      <c r="D45" s="24"/>
      <c r="E45" s="28"/>
      <c r="F45" s="24"/>
      <c r="G45" s="24"/>
      <c r="H45" s="10"/>
    </row>
    <row r="46" spans="1:8" x14ac:dyDescent="0.25">
      <c r="A46" s="29"/>
      <c r="B46" s="32"/>
      <c r="C46" s="23" t="s">
        <v>36</v>
      </c>
      <c r="D46" s="24"/>
      <c r="E46" s="28"/>
      <c r="F46" s="24"/>
      <c r="G46" s="24"/>
      <c r="H46" s="10"/>
    </row>
    <row r="47" spans="1:8" x14ac:dyDescent="0.25">
      <c r="A47" s="29"/>
      <c r="B47" s="32"/>
      <c r="C47" s="25" t="s">
        <v>37</v>
      </c>
      <c r="D47" s="24"/>
      <c r="E47" s="28"/>
      <c r="F47" s="24"/>
      <c r="G47" s="24"/>
      <c r="H47" s="10"/>
    </row>
    <row r="48" spans="1:8" x14ac:dyDescent="0.25">
      <c r="A48" s="29"/>
      <c r="B48" s="32"/>
      <c r="C48" s="23" t="s">
        <v>23</v>
      </c>
      <c r="D48" s="24"/>
      <c r="E48" s="28"/>
      <c r="F48" s="24"/>
      <c r="G48" s="24"/>
      <c r="H48" s="10"/>
    </row>
    <row r="49" spans="1:8" x14ac:dyDescent="0.25">
      <c r="A49" s="29"/>
      <c r="B49" s="24"/>
      <c r="C49" s="15"/>
      <c r="D49" s="24"/>
      <c r="E49" s="28"/>
      <c r="F49" s="24"/>
      <c r="G49" s="24"/>
      <c r="H49" s="10"/>
    </row>
    <row r="50" spans="1:8" x14ac:dyDescent="0.25">
      <c r="A50" s="29"/>
      <c r="B50" s="24"/>
      <c r="C50" s="26" t="s">
        <v>24</v>
      </c>
      <c r="D50" s="24"/>
      <c r="E50" s="28"/>
      <c r="F50" s="24"/>
      <c r="G50" s="24"/>
      <c r="H50" s="10"/>
    </row>
    <row r="51" spans="1:8" x14ac:dyDescent="0.25">
      <c r="A51" s="29"/>
      <c r="B51" s="24"/>
      <c r="C51" s="24"/>
      <c r="D51" s="24"/>
      <c r="E51" s="28"/>
      <c r="F51" s="24"/>
      <c r="G51" s="24"/>
      <c r="H51" s="10"/>
    </row>
    <row r="52" spans="1:8" x14ac:dyDescent="0.25">
      <c r="A52" s="29"/>
      <c r="B52" s="24"/>
      <c r="C52" s="24"/>
      <c r="D52" s="24"/>
      <c r="E52" s="28"/>
      <c r="F52" s="24"/>
      <c r="G52" s="24"/>
      <c r="H52" s="10"/>
    </row>
    <row r="53" spans="1:8" x14ac:dyDescent="0.25">
      <c r="A53" s="29"/>
      <c r="B53" s="24"/>
      <c r="C53" s="24"/>
      <c r="D53" s="24"/>
      <c r="E53" s="28"/>
      <c r="F53" s="24"/>
      <c r="G53" s="24"/>
      <c r="H53" s="10"/>
    </row>
    <row r="54" spans="1:8" x14ac:dyDescent="0.25">
      <c r="A54" s="29"/>
      <c r="B54" s="9"/>
      <c r="C54" s="9"/>
      <c r="D54" s="9"/>
      <c r="E54" s="6"/>
      <c r="F54" s="9"/>
      <c r="G54" s="9"/>
      <c r="H54" s="10"/>
    </row>
    <row r="55" spans="1:8" x14ac:dyDescent="0.25">
      <c r="A55" s="29"/>
      <c r="B55" s="9"/>
      <c r="C55" s="9"/>
      <c r="D55" s="9"/>
      <c r="E55" s="6"/>
      <c r="F55" s="9"/>
      <c r="G55" s="9"/>
      <c r="H55" s="10"/>
    </row>
    <row r="56" spans="1:8" x14ac:dyDescent="0.25">
      <c r="A56" s="29"/>
      <c r="B56" s="9"/>
      <c r="C56" s="9"/>
      <c r="D56" s="9"/>
      <c r="E56" s="6"/>
      <c r="F56" s="9"/>
      <c r="G56" s="9"/>
      <c r="H56" s="10"/>
    </row>
    <row r="57" spans="1:8" x14ac:dyDescent="0.25">
      <c r="A57" s="29"/>
      <c r="B57" s="9"/>
      <c r="C57" s="9"/>
      <c r="D57" s="9"/>
      <c r="E57" s="6"/>
      <c r="F57" s="9"/>
      <c r="G57" s="9"/>
      <c r="H57" s="10"/>
    </row>
    <row r="58" spans="1:8" ht="78" customHeight="1" x14ac:dyDescent="0.25">
      <c r="A58" s="29"/>
      <c r="B58" s="41" t="s">
        <v>48</v>
      </c>
      <c r="C58" s="41"/>
      <c r="D58" s="41"/>
      <c r="E58" s="41"/>
      <c r="F58" s="41"/>
      <c r="G58" s="41"/>
      <c r="H58" s="10"/>
    </row>
    <row r="59" spans="1:8" ht="15.75" thickBot="1" x14ac:dyDescent="0.3">
      <c r="A59" s="33"/>
      <c r="B59" s="34"/>
      <c r="C59" s="34"/>
      <c r="D59" s="34"/>
      <c r="E59" s="35"/>
      <c r="F59" s="34"/>
      <c r="G59" s="34"/>
      <c r="H59" s="36"/>
    </row>
  </sheetData>
  <sheetProtection algorithmName="SHA-512" hashValue="GH7SaKShGw3KMXX2EhEfKFX/x42pFg4pDvrcj9uvnzZzUDMa9IEX37UvP2T/TIhcpj4PZA/CvxncpscaqiICeA==" saltValue="Ur/N8amqtv0nxAFn1hdzMw==" spinCount="100000" sheet="1" objects="1" scenarios="1"/>
  <mergeCells count="2">
    <mergeCell ref="B58:G58"/>
    <mergeCell ref="A2:H2"/>
  </mergeCells>
  <printOptions horizontalCentered="1"/>
  <pageMargins left="0.7" right="0.7" top="0.75" bottom="0.75" header="0.3" footer="0.3"/>
  <pageSetup scale="70" orientation="portrait" r:id="rId1"/>
  <ignoredErrors>
    <ignoredError sqref="E17:E19"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17"/>
  <sheetViews>
    <sheetView workbookViewId="0">
      <selection activeCell="C12" sqref="C12"/>
    </sheetView>
  </sheetViews>
  <sheetFormatPr defaultColWidth="8.85546875" defaultRowHeight="15" x14ac:dyDescent="0.25"/>
  <cols>
    <col min="2" max="2" width="6.140625" style="4" customWidth="1"/>
    <col min="3" max="3" width="11.28515625" customWidth="1"/>
    <col min="4" max="4" width="12.42578125" bestFit="1" customWidth="1"/>
  </cols>
  <sheetData>
    <row r="1" spans="1:4" x14ac:dyDescent="0.25">
      <c r="A1" t="s">
        <v>8</v>
      </c>
    </row>
    <row r="2" spans="1:4" x14ac:dyDescent="0.25">
      <c r="C2" s="4" t="s">
        <v>10</v>
      </c>
      <c r="D2" s="4" t="s">
        <v>11</v>
      </c>
    </row>
    <row r="3" spans="1:4" x14ac:dyDescent="0.25">
      <c r="A3" t="s">
        <v>0</v>
      </c>
      <c r="B3" s="4">
        <v>1</v>
      </c>
      <c r="C3" s="3">
        <f>'SMARTBURNER ROI calculation'!E28</f>
        <v>13709.2</v>
      </c>
      <c r="D3" s="1">
        <f>C3/(1+'SMARTBURNER ROI calculation'!$E$38)^'NPV Calculation'!B3</f>
        <v>12693.703703703704</v>
      </c>
    </row>
    <row r="4" spans="1:4" x14ac:dyDescent="0.25">
      <c r="A4" t="s">
        <v>0</v>
      </c>
      <c r="B4" s="4">
        <v>2</v>
      </c>
      <c r="C4" s="3">
        <f>C3</f>
        <v>13709.2</v>
      </c>
      <c r="D4" s="1">
        <f>C4/(1+'SMARTBURNER ROI calculation'!$E$38)^'NPV Calculation'!B4</f>
        <v>11753.429355281207</v>
      </c>
    </row>
    <row r="5" spans="1:4" x14ac:dyDescent="0.25">
      <c r="A5" t="s">
        <v>0</v>
      </c>
      <c r="B5" s="4">
        <v>3</v>
      </c>
      <c r="C5" s="3">
        <f t="shared" ref="C5:C15" si="0">C4</f>
        <v>13709.2</v>
      </c>
      <c r="D5" s="1">
        <f>C5/(1+'SMARTBURNER ROI calculation'!$E$38)^'NPV Calculation'!B5</f>
        <v>10882.80495859371</v>
      </c>
    </row>
    <row r="6" spans="1:4" x14ac:dyDescent="0.25">
      <c r="A6" t="s">
        <v>0</v>
      </c>
      <c r="B6" s="4">
        <v>4</v>
      </c>
      <c r="C6" s="3">
        <f t="shared" si="0"/>
        <v>13709.2</v>
      </c>
      <c r="D6" s="1">
        <f>C6/(1+'SMARTBURNER ROI calculation'!$E$38)^'NPV Calculation'!B6</f>
        <v>10076.671257957138</v>
      </c>
    </row>
    <row r="7" spans="1:4" x14ac:dyDescent="0.25">
      <c r="A7" t="s">
        <v>0</v>
      </c>
      <c r="B7" s="4">
        <v>5</v>
      </c>
      <c r="C7" s="3">
        <f t="shared" si="0"/>
        <v>13709.2</v>
      </c>
      <c r="D7" s="1">
        <f>C7/(1+'SMARTBURNER ROI calculation'!$E$38)^'NPV Calculation'!B7</f>
        <v>9330.2511647751271</v>
      </c>
    </row>
    <row r="8" spans="1:4" x14ac:dyDescent="0.25">
      <c r="A8" t="s">
        <v>0</v>
      </c>
      <c r="B8" s="4">
        <v>6</v>
      </c>
      <c r="C8" s="3">
        <f t="shared" si="0"/>
        <v>13709.2</v>
      </c>
      <c r="D8" s="1">
        <f>C8/(1+'SMARTBURNER ROI calculation'!$E$38)^'NPV Calculation'!B8</f>
        <v>8639.121448865857</v>
      </c>
    </row>
    <row r="9" spans="1:4" x14ac:dyDescent="0.25">
      <c r="A9" t="s">
        <v>0</v>
      </c>
      <c r="B9" s="4">
        <v>7</v>
      </c>
      <c r="C9" s="3">
        <f t="shared" si="0"/>
        <v>13709.2</v>
      </c>
      <c r="D9" s="1">
        <f>C9/(1+'SMARTBURNER ROI calculation'!$E$38)^'NPV Calculation'!B9</f>
        <v>7999.1865267276453</v>
      </c>
    </row>
    <row r="10" spans="1:4" x14ac:dyDescent="0.25">
      <c r="A10" t="s">
        <v>0</v>
      </c>
      <c r="B10" s="4">
        <v>8</v>
      </c>
      <c r="C10" s="3">
        <f t="shared" si="0"/>
        <v>13709.2</v>
      </c>
      <c r="D10" s="1">
        <f>C10/(1+'SMARTBURNER ROI calculation'!$E$38)^'NPV Calculation'!B10</f>
        <v>7406.6541914144864</v>
      </c>
    </row>
    <row r="11" spans="1:4" x14ac:dyDescent="0.25">
      <c r="A11" t="s">
        <v>0</v>
      </c>
      <c r="B11" s="4">
        <v>9</v>
      </c>
      <c r="C11" s="3">
        <f t="shared" si="0"/>
        <v>13709.2</v>
      </c>
      <c r="D11" s="1">
        <f>C11/(1+'SMARTBURNER ROI calculation'!$E$38)^'NPV Calculation'!B11</f>
        <v>6858.0131401985982</v>
      </c>
    </row>
    <row r="12" spans="1:4" x14ac:dyDescent="0.25">
      <c r="A12" t="s">
        <v>0</v>
      </c>
      <c r="B12" s="4">
        <v>10</v>
      </c>
      <c r="C12" s="3">
        <f t="shared" si="0"/>
        <v>13709.2</v>
      </c>
      <c r="D12" s="1">
        <f>C12/(1+'SMARTBURNER ROI calculation'!$E$38)^'NPV Calculation'!B12</f>
        <v>6350.0121668505535</v>
      </c>
    </row>
    <row r="13" spans="1:4" x14ac:dyDescent="0.25">
      <c r="A13" t="s">
        <v>0</v>
      </c>
      <c r="B13" s="4">
        <v>11</v>
      </c>
      <c r="C13" s="3">
        <f t="shared" si="0"/>
        <v>13709.2</v>
      </c>
      <c r="D13" s="1">
        <f>C13/(1+'SMARTBURNER ROI calculation'!$E$38)^'NPV Calculation'!B13</f>
        <v>5879.6408952319944</v>
      </c>
    </row>
    <row r="14" spans="1:4" x14ac:dyDescent="0.25">
      <c r="A14" t="s">
        <v>0</v>
      </c>
      <c r="B14" s="4">
        <v>12</v>
      </c>
      <c r="C14" s="3">
        <f t="shared" si="0"/>
        <v>13709.2</v>
      </c>
      <c r="D14" s="1">
        <f>C14/(1+'SMARTBURNER ROI calculation'!$E$38)^'NPV Calculation'!B14</f>
        <v>5444.1119400296238</v>
      </c>
    </row>
    <row r="15" spans="1:4" x14ac:dyDescent="0.25">
      <c r="A15" t="s">
        <v>0</v>
      </c>
      <c r="B15" s="4">
        <v>13</v>
      </c>
      <c r="C15" s="3">
        <f t="shared" si="0"/>
        <v>13709.2</v>
      </c>
      <c r="D15" s="1">
        <f>C15/(1+'SMARTBURNER ROI calculation'!$E$38)^'NPV Calculation'!B15</f>
        <v>5040.8443889163182</v>
      </c>
    </row>
    <row r="16" spans="1:4" ht="15.75" thickBot="1" x14ac:dyDescent="0.3"/>
    <row r="17" spans="1:4" ht="15.75" thickBot="1" x14ac:dyDescent="0.3">
      <c r="A17" t="s">
        <v>9</v>
      </c>
      <c r="D17" s="2">
        <f>SUM(D3:D15)</f>
        <v>108354.44513854598</v>
      </c>
    </row>
  </sheetData>
  <sheetProtection algorithmName="SHA-512" hashValue="qiQnbAVkdMj8L4A9PJvO5gBRLD/MhMoXx2DahlGGMyFOA2gQw7/bGFCqugF4uEnWxFippsS40xDSo9Qw+h4f9w==" saltValue="Zo5ocAKylddCVfpXTnCcLg==" spinCount="100000" sheet="1" objects="1" scenarios="1"/>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SMARTBURNER ROI calculation</vt:lpstr>
      <vt:lpstr>NPV Calculation</vt:lpstr>
      <vt:lpstr>'SMARTBURNER ROI calculation'!Print_Area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Julie Gauvin</dc:creator>
  <cp:lastModifiedBy>James McEwen</cp:lastModifiedBy>
  <cp:lastPrinted>2018-04-12T14:13:19Z</cp:lastPrinted>
  <dcterms:created xsi:type="dcterms:W3CDTF">2016-12-23T17:16:38Z</dcterms:created>
  <dcterms:modified xsi:type="dcterms:W3CDTF">2018-04-12T14:17:23Z</dcterms:modified>
</cp:coreProperties>
</file>